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isha/Google Drive/3rd Sem/Machine Learning/Assignments/"/>
    </mc:Choice>
  </mc:AlternateContent>
  <xr:revisionPtr revIDLastSave="0" documentId="13_ncr:1_{A1059999-F249-4A40-89E9-AB1CC6B5BD7F}" xr6:coauthVersionLast="36" xr6:coauthVersionMax="45" xr10:uidLastSave="{00000000-0000-0000-0000-000000000000}"/>
  <bookViews>
    <workbookView xWindow="0" yWindow="0" windowWidth="25600" windowHeight="16000" xr2:uid="{FC7132F1-1492-4E81-A11C-E30E0EA55707}"/>
  </bookViews>
  <sheets>
    <sheet name="Solution" sheetId="1" r:id="rId1"/>
    <sheet name="Working" sheetId="2" r:id="rId2"/>
  </sheets>
  <definedNames>
    <definedName name="solver_adj" localSheetId="0" hidden="1">Solution!$J$8</definedName>
    <definedName name="solver_adj" localSheetId="1" hidden="1">Working!$D$105:$E$105</definedName>
    <definedName name="solver_cvg" localSheetId="0" hidden="1">0.0001</definedName>
    <definedName name="solver_cvg" localSheetId="1" hidden="1">0.0001</definedName>
    <definedName name="solver_drv" localSheetId="0" hidden="1">1</definedName>
    <definedName name="solver_drv" localSheetId="1" hidden="1">1</definedName>
    <definedName name="solver_eng" localSheetId="0" hidden="1">1</definedName>
    <definedName name="solver_eng" localSheetId="1" hidden="1">1</definedName>
    <definedName name="solver_est" localSheetId="0" hidden="1">1</definedName>
    <definedName name="solver_est" localSheetId="1" hidden="1">1</definedName>
    <definedName name="solver_itr" localSheetId="0" hidden="1">2147483647</definedName>
    <definedName name="solver_itr" localSheetId="1" hidden="1">2147483647</definedName>
    <definedName name="solver_lin" localSheetId="1" hidden="1">2</definedName>
    <definedName name="solver_mip" localSheetId="0" hidden="1">2147483647</definedName>
    <definedName name="solver_mip" localSheetId="1" hidden="1">2147483647</definedName>
    <definedName name="solver_mni" localSheetId="0" hidden="1">30</definedName>
    <definedName name="solver_mni" localSheetId="1" hidden="1">30</definedName>
    <definedName name="solver_mrt" localSheetId="0" hidden="1">0.075</definedName>
    <definedName name="solver_mrt" localSheetId="1" hidden="1">0.075</definedName>
    <definedName name="solver_msl" localSheetId="0" hidden="1">2</definedName>
    <definedName name="solver_msl" localSheetId="1" hidden="1">2</definedName>
    <definedName name="solver_neg" localSheetId="0" hidden="1">1</definedName>
    <definedName name="solver_neg" localSheetId="1" hidden="1">2</definedName>
    <definedName name="solver_nod" localSheetId="0" hidden="1">2147483647</definedName>
    <definedName name="solver_nod" localSheetId="1" hidden="1">2147483647</definedName>
    <definedName name="solver_num" localSheetId="0" hidden="1">0</definedName>
    <definedName name="solver_num" localSheetId="1" hidden="1">0</definedName>
    <definedName name="solver_nwt" localSheetId="0" hidden="1">1</definedName>
    <definedName name="solver_nwt" localSheetId="1" hidden="1">1</definedName>
    <definedName name="solver_opt" localSheetId="0" hidden="1">Solution!$N$16</definedName>
    <definedName name="solver_opt" localSheetId="1" hidden="1">Working!$B$22</definedName>
    <definedName name="solver_pre" localSheetId="0" hidden="1">0.000001</definedName>
    <definedName name="solver_pre" localSheetId="1" hidden="1">0.000001</definedName>
    <definedName name="solver_rbv" localSheetId="0" hidden="1">1</definedName>
    <definedName name="solver_rbv" localSheetId="1" hidden="1">1</definedName>
    <definedName name="solver_rlx" localSheetId="0" hidden="1">2</definedName>
    <definedName name="solver_rlx" localSheetId="1" hidden="1">2</definedName>
    <definedName name="solver_rsd" localSheetId="0" hidden="1">0</definedName>
    <definedName name="solver_rsd" localSheetId="1" hidden="1">0</definedName>
    <definedName name="solver_scl" localSheetId="0" hidden="1">1</definedName>
    <definedName name="solver_scl" localSheetId="1" hidden="1">1</definedName>
    <definedName name="solver_sho" localSheetId="0" hidden="1">2</definedName>
    <definedName name="solver_sho" localSheetId="1" hidden="1">2</definedName>
    <definedName name="solver_ssz" localSheetId="0" hidden="1">100</definedName>
    <definedName name="solver_ssz" localSheetId="1" hidden="1">100</definedName>
    <definedName name="solver_tim" localSheetId="0" hidden="1">2147483647</definedName>
    <definedName name="solver_tim" localSheetId="1" hidden="1">2147483647</definedName>
    <definedName name="solver_tol" localSheetId="0" hidden="1">0.01</definedName>
    <definedName name="solver_tol" localSheetId="1" hidden="1">0.01</definedName>
    <definedName name="solver_typ" localSheetId="0" hidden="1">2</definedName>
    <definedName name="solver_typ" localSheetId="1" hidden="1">2</definedName>
    <definedName name="solver_val" localSheetId="0" hidden="1">0</definedName>
    <definedName name="solver_val" localSheetId="1" hidden="1">0</definedName>
    <definedName name="solver_ver" localSheetId="0" hidden="1">3</definedName>
    <definedName name="solver_ver" localSheetId="1" hidden="1">2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134" i="2" l="1"/>
  <c r="E134" i="2" s="1"/>
  <c r="D133" i="2"/>
  <c r="E133" i="2" s="1"/>
  <c r="D130" i="2"/>
  <c r="E130" i="2" s="1"/>
  <c r="D129" i="2"/>
  <c r="E129" i="2" s="1"/>
  <c r="D132" i="2"/>
  <c r="E132" i="2" s="1"/>
  <c r="D131" i="2"/>
  <c r="E131" i="2" s="1"/>
  <c r="D111" i="2"/>
  <c r="E111" i="2" s="1"/>
  <c r="D110" i="2"/>
  <c r="E110" i="2" s="1"/>
  <c r="D112" i="2"/>
  <c r="E112" i="2" s="1"/>
  <c r="D113" i="2"/>
  <c r="D114" i="2"/>
  <c r="D115" i="2"/>
  <c r="D116" i="2"/>
  <c r="D117" i="2"/>
  <c r="D118" i="2"/>
  <c r="D109" i="2"/>
  <c r="E109" i="2" s="1"/>
  <c r="F83" i="2"/>
  <c r="D96" i="2"/>
  <c r="E96" i="2" s="1"/>
  <c r="D94" i="2"/>
  <c r="E94" i="2" s="1"/>
  <c r="D93" i="2"/>
  <c r="E93" i="2" s="1"/>
  <c r="D95" i="2"/>
  <c r="E95" i="2" s="1"/>
  <c r="D92" i="2"/>
  <c r="E92" i="2" s="1"/>
  <c r="D91" i="2"/>
  <c r="E91" i="2" s="1"/>
  <c r="D90" i="2"/>
  <c r="E90" i="2" s="1"/>
  <c r="D89" i="2"/>
  <c r="E89" i="2" s="1"/>
  <c r="D88" i="2"/>
  <c r="E88" i="2" s="1"/>
  <c r="D87" i="2"/>
  <c r="E87" i="2" s="1"/>
  <c r="G125" i="2" l="1"/>
  <c r="E114" i="2"/>
  <c r="E115" i="2"/>
  <c r="E116" i="2"/>
  <c r="E118" i="2"/>
  <c r="E113" i="2"/>
  <c r="E117" i="2" l="1"/>
  <c r="G105" i="2" s="1"/>
  <c r="N14" i="2"/>
  <c r="L14" i="2"/>
  <c r="K14" i="2"/>
  <c r="N13" i="2"/>
  <c r="L13" i="2"/>
  <c r="K13" i="2"/>
  <c r="N12" i="2"/>
  <c r="L12" i="2"/>
  <c r="K12" i="2"/>
  <c r="N11" i="2"/>
  <c r="L11" i="2"/>
  <c r="K11" i="2"/>
  <c r="N10" i="2"/>
  <c r="L10" i="2"/>
  <c r="K10" i="2"/>
  <c r="N9" i="2"/>
  <c r="L9" i="2"/>
  <c r="K9" i="2"/>
  <c r="N8" i="2"/>
  <c r="L8" i="2"/>
  <c r="K8" i="2"/>
  <c r="N7" i="2"/>
  <c r="L7" i="2"/>
  <c r="K7" i="2"/>
  <c r="J7" i="2"/>
  <c r="M14" i="2" s="1"/>
  <c r="N6" i="2"/>
  <c r="L6" i="2"/>
  <c r="K6" i="2"/>
  <c r="N5" i="2"/>
  <c r="N16" i="2" s="1"/>
  <c r="L5" i="2"/>
  <c r="K5" i="2"/>
  <c r="J7" i="1"/>
  <c r="M5" i="2" l="1"/>
  <c r="M6" i="2"/>
  <c r="L16" i="2"/>
  <c r="K16" i="2"/>
  <c r="M7" i="2"/>
  <c r="M8" i="2"/>
  <c r="M9" i="2"/>
  <c r="M10" i="2"/>
  <c r="M11" i="2"/>
  <c r="M12" i="2"/>
  <c r="M13" i="2"/>
  <c r="K8" i="1"/>
  <c r="L6" i="1"/>
  <c r="M6" i="1"/>
  <c r="N6" i="1"/>
  <c r="L7" i="1"/>
  <c r="M7" i="1"/>
  <c r="N7" i="1"/>
  <c r="L8" i="1"/>
  <c r="M8" i="1"/>
  <c r="N8" i="1"/>
  <c r="L9" i="1"/>
  <c r="M9" i="1"/>
  <c r="N9" i="1"/>
  <c r="L10" i="1"/>
  <c r="M10" i="1"/>
  <c r="N10" i="1"/>
  <c r="L11" i="1"/>
  <c r="M11" i="1"/>
  <c r="N11" i="1"/>
  <c r="L12" i="1"/>
  <c r="M12" i="1"/>
  <c r="N12" i="1"/>
  <c r="L13" i="1"/>
  <c r="M13" i="1"/>
  <c r="N13" i="1"/>
  <c r="L14" i="1"/>
  <c r="M14" i="1"/>
  <c r="N14" i="1"/>
  <c r="N5" i="1"/>
  <c r="M5" i="1"/>
  <c r="L5" i="1"/>
  <c r="K6" i="1"/>
  <c r="K7" i="1"/>
  <c r="K9" i="1"/>
  <c r="K10" i="1"/>
  <c r="K11" i="1"/>
  <c r="K12" i="1"/>
  <c r="K13" i="1"/>
  <c r="K14" i="1"/>
  <c r="K5" i="1"/>
  <c r="K16" i="1" s="1"/>
  <c r="M16" i="2" l="1"/>
  <c r="N16" i="1"/>
  <c r="M16" i="1"/>
  <c r="L16" i="1"/>
</calcChain>
</file>

<file path=xl/sharedStrings.xml><?xml version="1.0" encoding="utf-8"?>
<sst xmlns="http://schemas.openxmlformats.org/spreadsheetml/2006/main" count="180" uniqueCount="68">
  <si>
    <t>Height</t>
  </si>
  <si>
    <t>Gender</t>
  </si>
  <si>
    <t>M</t>
  </si>
  <si>
    <t>F</t>
  </si>
  <si>
    <t>Age</t>
  </si>
  <si>
    <t>&lt;20</t>
  </si>
  <si>
    <t>&gt;20</t>
  </si>
  <si>
    <t>Error - MSE</t>
  </si>
  <si>
    <t>Error-MAE</t>
  </si>
  <si>
    <t>Error-MAPE</t>
  </si>
  <si>
    <t>MSE</t>
  </si>
  <si>
    <t>MAE</t>
  </si>
  <si>
    <t>MAPE</t>
  </si>
  <si>
    <t>Error-MSPE</t>
  </si>
  <si>
    <t>MSPE</t>
  </si>
  <si>
    <t>Estimate</t>
  </si>
  <si>
    <t>Intercept Only</t>
  </si>
  <si>
    <t>1. Find the metric that minimizes any of the errors, by calculus.</t>
  </si>
  <si>
    <t>2. Use solver to find coefficints for model of Height conditional on Gender and Age (don't forget intercept) - Estimation for intercept-only model is shown above.</t>
  </si>
  <si>
    <t>SUMMARY OUTPUT</t>
  </si>
  <si>
    <t>Regression Statistics</t>
  </si>
  <si>
    <t>Multiple R</t>
  </si>
  <si>
    <t>R Square</t>
  </si>
  <si>
    <t>Adjusted R Square</t>
  </si>
  <si>
    <t>Standard Error</t>
  </si>
  <si>
    <t>Observations</t>
  </si>
  <si>
    <t>ANOVA</t>
  </si>
  <si>
    <t>Regression</t>
  </si>
  <si>
    <t>Residual</t>
  </si>
  <si>
    <t>Total</t>
  </si>
  <si>
    <t>Intercept</t>
  </si>
  <si>
    <t>df</t>
  </si>
  <si>
    <t>SS</t>
  </si>
  <si>
    <t>MS</t>
  </si>
  <si>
    <t>Significance F</t>
  </si>
  <si>
    <t>Coefficients</t>
  </si>
  <si>
    <t>t Stat</t>
  </si>
  <si>
    <t>P-value</t>
  </si>
  <si>
    <t>Lower 95%</t>
  </si>
  <si>
    <t>Upper 95%</t>
  </si>
  <si>
    <t>Lower 95.0%</t>
  </si>
  <si>
    <t>Upper 95.0%</t>
  </si>
  <si>
    <t>RESIDUAL OUTPUT</t>
  </si>
  <si>
    <t>Observation</t>
  </si>
  <si>
    <t>Predicted 165</t>
  </si>
  <si>
    <t>Residuals</t>
  </si>
  <si>
    <t>Other</t>
  </si>
  <si>
    <t>x</t>
  </si>
  <si>
    <t>y</t>
  </si>
  <si>
    <t>b</t>
  </si>
  <si>
    <t>y calc</t>
  </si>
  <si>
    <t>error</t>
  </si>
  <si>
    <t>sumsq</t>
  </si>
  <si>
    <t>b1</t>
  </si>
  <si>
    <t>b0</t>
  </si>
  <si>
    <t>b2</t>
  </si>
  <si>
    <t>age</t>
  </si>
  <si>
    <t>gender</t>
  </si>
  <si>
    <t>Here we make use of the model: Height= b0 + b1Gender + b2Age</t>
  </si>
  <si>
    <t>In the above equation b0 is the intercept while b1 and b2 are the coeffecients of the independent variables</t>
  </si>
  <si>
    <t>Hence, the values of all he coeffecients b0,b1,b2 can be determined as follows:</t>
  </si>
  <si>
    <t>b0= 170.983</t>
  </si>
  <si>
    <t>b1= 4.516</t>
  </si>
  <si>
    <t>b2= -13.48312</t>
  </si>
  <si>
    <t>From the above results we can find that the coeffecients are:</t>
  </si>
  <si>
    <t>Expected Height | Female , Age&lt;20 = 157.5</t>
  </si>
  <si>
    <t>Expected Height | Male , Age&gt;20 = 177.5</t>
  </si>
  <si>
    <t xml:space="preserve">The mean squared error is minimized by takind the first order derivative.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</si>
</sst>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8"/>
      <color theme="1"/>
      <name val="Calibri (Body)_x0000_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Fill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4" xfId="0" applyBorder="1"/>
    <xf numFmtId="0" fontId="1" fillId="0" borderId="5" xfId="0" applyFont="1" applyFill="1" applyBorder="1" applyAlignment="1">
      <alignment horizontal="center"/>
    </xf>
    <xf numFmtId="0" fontId="1" fillId="0" borderId="4" xfId="0" applyFont="1" applyBorder="1"/>
    <xf numFmtId="2" fontId="0" fillId="0" borderId="0" xfId="0" applyNumberFormat="1" applyBorder="1" applyAlignment="1">
      <alignment horizontal="center"/>
    </xf>
    <xf numFmtId="2" fontId="0" fillId="0" borderId="5" xfId="0" applyNumberFormat="1" applyBorder="1" applyAlignment="1">
      <alignment horizontal="center"/>
    </xf>
    <xf numFmtId="0" fontId="0" fillId="0" borderId="5" xfId="0" applyBorder="1"/>
    <xf numFmtId="0" fontId="0" fillId="0" borderId="6" xfId="0" applyBorder="1"/>
    <xf numFmtId="0" fontId="0" fillId="0" borderId="7" xfId="0" applyBorder="1" applyAlignment="1">
      <alignment horizontal="center"/>
    </xf>
    <xf numFmtId="2" fontId="0" fillId="0" borderId="7" xfId="0" applyNumberFormat="1" applyBorder="1" applyAlignment="1">
      <alignment horizontal="center"/>
    </xf>
    <xf numFmtId="2" fontId="0" fillId="0" borderId="8" xfId="0" applyNumberForma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0" xfId="0" applyFill="1" applyBorder="1" applyAlignment="1"/>
    <xf numFmtId="0" fontId="0" fillId="0" borderId="9" xfId="0" applyFill="1" applyBorder="1" applyAlignment="1"/>
    <xf numFmtId="0" fontId="2" fillId="0" borderId="10" xfId="0" applyFont="1" applyFill="1" applyBorder="1" applyAlignment="1">
      <alignment horizontal="center"/>
    </xf>
    <xf numFmtId="0" fontId="2" fillId="0" borderId="10" xfId="0" applyFont="1" applyFill="1" applyBorder="1" applyAlignment="1">
      <alignment horizontal="centerContinuous"/>
    </xf>
    <xf numFmtId="0" fontId="3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675531</xdr:colOff>
      <xdr:row>17</xdr:row>
      <xdr:rowOff>62734</xdr:rowOff>
    </xdr:from>
    <xdr:to>
      <xdr:col>5</xdr:col>
      <xdr:colOff>369291</xdr:colOff>
      <xdr:row>31</xdr:row>
      <xdr:rowOff>70059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2B48D1A-C9F0-A34D-9953-EB275A05D9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-660" t="12113" r="528" b="24566"/>
        <a:stretch/>
      </xdr:blipFill>
      <xdr:spPr>
        <a:xfrm>
          <a:off x="1351063" y="3278266"/>
          <a:ext cx="3638866" cy="2655410"/>
        </a:xfrm>
        <a:prstGeom prst="rect">
          <a:avLst/>
        </a:prstGeom>
      </xdr:spPr>
    </xdr:pic>
    <xdr:clientData fLocksWithSheet="0"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57427-FEFE-4337-B26F-924D0D8AAD90}">
  <dimension ref="C3:N57"/>
  <sheetViews>
    <sheetView showGridLines="0" tabSelected="1" zoomScale="58" workbookViewId="0">
      <selection activeCell="B14" sqref="B14"/>
    </sheetView>
  </sheetViews>
  <sheetFormatPr baseColWidth="10" defaultColWidth="8.83203125" defaultRowHeight="15"/>
  <cols>
    <col min="3" max="3" width="25.1640625" bestFit="1" customWidth="1"/>
    <col min="4" max="5" width="8.83203125" style="1"/>
    <col min="6" max="6" width="12" bestFit="1" customWidth="1"/>
    <col min="9" max="9" width="6.6640625" customWidth="1"/>
    <col min="10" max="10" width="8.83203125" style="1"/>
    <col min="11" max="12" width="11.6640625" style="1" customWidth="1"/>
    <col min="13" max="13" width="11.83203125" style="1" customWidth="1"/>
    <col min="14" max="14" width="11.5" customWidth="1"/>
  </cols>
  <sheetData>
    <row r="3" spans="3:14">
      <c r="I3" s="15" t="s">
        <v>16</v>
      </c>
      <c r="J3" s="16"/>
      <c r="K3" s="16"/>
      <c r="L3" s="16"/>
      <c r="M3" s="16"/>
      <c r="N3" s="17"/>
    </row>
    <row r="4" spans="3:14">
      <c r="D4" s="3" t="s">
        <v>0</v>
      </c>
      <c r="E4" s="3" t="s">
        <v>1</v>
      </c>
      <c r="F4" s="3" t="s">
        <v>4</v>
      </c>
      <c r="G4" s="2"/>
      <c r="I4" s="5"/>
      <c r="J4" s="3" t="s">
        <v>15</v>
      </c>
      <c r="K4" s="2" t="s">
        <v>7</v>
      </c>
      <c r="L4" s="2" t="s">
        <v>8</v>
      </c>
      <c r="M4" s="2" t="s">
        <v>9</v>
      </c>
      <c r="N4" s="6" t="s">
        <v>13</v>
      </c>
    </row>
    <row r="5" spans="3:14">
      <c r="D5" s="4">
        <v>165</v>
      </c>
      <c r="E5" s="4" t="s">
        <v>3</v>
      </c>
      <c r="F5" s="4" t="s">
        <v>5</v>
      </c>
      <c r="I5" s="7" t="s">
        <v>10</v>
      </c>
      <c r="J5" s="8">
        <v>163.4999998482208</v>
      </c>
      <c r="K5" s="8">
        <f>(D5-J$5)^2</f>
        <v>2.250000455337636</v>
      </c>
      <c r="L5" s="8">
        <f>ABS(D5-J$6)</f>
        <v>1.8391884288824087</v>
      </c>
      <c r="M5" s="8">
        <f>ABS((D5-J$7)/D5)</f>
        <v>3.0303030144393929E-2</v>
      </c>
      <c r="N5" s="9">
        <f>((D5-J$8)/D5)^2</f>
        <v>3.3696902572297291E-3</v>
      </c>
    </row>
    <row r="6" spans="3:14">
      <c r="D6" s="4">
        <v>160</v>
      </c>
      <c r="E6" s="4" t="s">
        <v>2</v>
      </c>
      <c r="F6" s="4" t="s">
        <v>6</v>
      </c>
      <c r="I6" s="7" t="s">
        <v>11</v>
      </c>
      <c r="J6" s="8">
        <v>163.16081157111759</v>
      </c>
      <c r="K6" s="8">
        <f t="shared" ref="K6:K14" si="0">(D6-J$5)^2</f>
        <v>12.249998937545593</v>
      </c>
      <c r="L6" s="8">
        <f t="shared" ref="L6:L14" si="1">ABS(D6-J$6)</f>
        <v>3.1608115711175913</v>
      </c>
      <c r="M6" s="8">
        <f t="shared" ref="M6:M14" si="2">ABS((D6-J$7)/D6)</f>
        <v>1.6359376076025002E-10</v>
      </c>
      <c r="N6" s="9">
        <f t="shared" ref="N6:N14" si="3">((D6-J$8)/D6)^2</f>
        <v>8.1870751749423714E-4</v>
      </c>
    </row>
    <row r="7" spans="3:14">
      <c r="D7" s="4">
        <v>175</v>
      </c>
      <c r="E7" s="4" t="s">
        <v>2</v>
      </c>
      <c r="F7" s="4" t="s">
        <v>6</v>
      </c>
      <c r="I7" s="7" t="s">
        <v>12</v>
      </c>
      <c r="J7" s="8">
        <f>160.000000026175</f>
        <v>160.000000026175</v>
      </c>
      <c r="K7" s="8">
        <f t="shared" si="0"/>
        <v>132.25000349092173</v>
      </c>
      <c r="L7" s="8">
        <f t="shared" si="1"/>
        <v>11.839188428882409</v>
      </c>
      <c r="M7" s="8">
        <f t="shared" si="2"/>
        <v>8.5714285564714277E-2</v>
      </c>
      <c r="N7" s="9">
        <f t="shared" si="3"/>
        <v>1.251597148942149E-2</v>
      </c>
    </row>
    <row r="8" spans="3:14">
      <c r="D8" s="4">
        <v>180</v>
      </c>
      <c r="E8" s="4" t="s">
        <v>2</v>
      </c>
      <c r="F8" s="4" t="s">
        <v>6</v>
      </c>
      <c r="I8" s="7" t="s">
        <v>14</v>
      </c>
      <c r="J8" s="8">
        <v>155.42190951947731</v>
      </c>
      <c r="K8" s="8">
        <f>(D8-J$5)^2</f>
        <v>272.25000500871374</v>
      </c>
      <c r="L8" s="8">
        <f t="shared" si="1"/>
        <v>16.839188428882409</v>
      </c>
      <c r="M8" s="8">
        <f t="shared" si="2"/>
        <v>0.11111111096569444</v>
      </c>
      <c r="N8" s="9">
        <f t="shared" si="3"/>
        <v>1.8644522582369136E-2</v>
      </c>
    </row>
    <row r="9" spans="3:14">
      <c r="D9" s="4">
        <v>155</v>
      </c>
      <c r="E9" s="4" t="s">
        <v>3</v>
      </c>
      <c r="F9" s="4" t="s">
        <v>6</v>
      </c>
      <c r="I9" s="5"/>
      <c r="J9" s="4"/>
      <c r="K9" s="8">
        <f t="shared" si="0"/>
        <v>72.249997419753555</v>
      </c>
      <c r="L9" s="8">
        <f t="shared" si="1"/>
        <v>8.1608115711175913</v>
      </c>
      <c r="M9" s="8">
        <f t="shared" si="2"/>
        <v>3.2258064685000011E-2</v>
      </c>
      <c r="N9" s="9">
        <f t="shared" si="3"/>
        <v>7.409267122812692E-6</v>
      </c>
    </row>
    <row r="10" spans="3:14">
      <c r="D10" s="4">
        <v>150</v>
      </c>
      <c r="E10" s="4" t="s">
        <v>3</v>
      </c>
      <c r="F10" s="4" t="s">
        <v>5</v>
      </c>
      <c r="I10" s="5"/>
      <c r="J10" s="4"/>
      <c r="K10" s="8">
        <f t="shared" si="0"/>
        <v>182.24999590196151</v>
      </c>
      <c r="L10" s="8">
        <f t="shared" si="1"/>
        <v>13.160811571117591</v>
      </c>
      <c r="M10" s="8">
        <f t="shared" si="2"/>
        <v>6.6666666841166677E-2</v>
      </c>
      <c r="N10" s="9">
        <f t="shared" si="3"/>
        <v>1.3065379038843857E-3</v>
      </c>
    </row>
    <row r="11" spans="3:14">
      <c r="D11" s="4">
        <v>110</v>
      </c>
      <c r="E11" s="4" t="s">
        <v>2</v>
      </c>
      <c r="F11" s="4" t="s">
        <v>5</v>
      </c>
      <c r="I11" s="5"/>
      <c r="J11" s="4"/>
      <c r="K11" s="8">
        <f t="shared" si="0"/>
        <v>2862.2499837596251</v>
      </c>
      <c r="L11" s="8">
        <f t="shared" si="1"/>
        <v>53.160811571117591</v>
      </c>
      <c r="M11" s="8">
        <f t="shared" si="2"/>
        <v>0.45454545478340913</v>
      </c>
      <c r="N11" s="9">
        <f t="shared" si="3"/>
        <v>0.17050825325583335</v>
      </c>
    </row>
    <row r="12" spans="3:14">
      <c r="D12" s="4">
        <v>195</v>
      </c>
      <c r="E12" s="4" t="s">
        <v>2</v>
      </c>
      <c r="F12" s="4" t="s">
        <v>6</v>
      </c>
      <c r="I12" s="5"/>
      <c r="J12" s="4"/>
      <c r="K12" s="8">
        <f t="shared" si="0"/>
        <v>992.25000956208987</v>
      </c>
      <c r="L12" s="8">
        <f t="shared" si="1"/>
        <v>31.839188428882409</v>
      </c>
      <c r="M12" s="8">
        <f t="shared" si="2"/>
        <v>0.17948717935294872</v>
      </c>
      <c r="N12" s="9">
        <f t="shared" si="3"/>
        <v>4.1194615281642095E-2</v>
      </c>
    </row>
    <row r="13" spans="3:14">
      <c r="D13" s="4">
        <v>160</v>
      </c>
      <c r="E13" s="4" t="s">
        <v>3</v>
      </c>
      <c r="F13" s="4" t="s">
        <v>6</v>
      </c>
      <c r="I13" s="5"/>
      <c r="J13" s="4"/>
      <c r="K13" s="8">
        <f t="shared" si="0"/>
        <v>12.249998937545593</v>
      </c>
      <c r="L13" s="8">
        <f t="shared" si="1"/>
        <v>3.1608115711175913</v>
      </c>
      <c r="M13" s="8">
        <f t="shared" si="2"/>
        <v>1.6359376076025002E-10</v>
      </c>
      <c r="N13" s="9">
        <f t="shared" si="3"/>
        <v>8.1870751749423714E-4</v>
      </c>
    </row>
    <row r="14" spans="3:14">
      <c r="D14" s="4">
        <v>185</v>
      </c>
      <c r="E14" s="4" t="s">
        <v>2</v>
      </c>
      <c r="F14" s="4" t="s">
        <v>5</v>
      </c>
      <c r="I14" s="5"/>
      <c r="J14" s="4"/>
      <c r="K14" s="8">
        <f t="shared" si="0"/>
        <v>462.25000652650579</v>
      </c>
      <c r="L14" s="8">
        <f t="shared" si="1"/>
        <v>21.839188428882409</v>
      </c>
      <c r="M14" s="8">
        <f t="shared" si="2"/>
        <v>0.13513513499364863</v>
      </c>
      <c r="N14" s="9">
        <f t="shared" si="3"/>
        <v>2.5562116478421829E-2</v>
      </c>
    </row>
    <row r="15" spans="3:14">
      <c r="I15" s="5"/>
      <c r="J15" s="4"/>
      <c r="K15" s="8"/>
      <c r="L15" s="8"/>
      <c r="M15" s="8"/>
      <c r="N15" s="10"/>
    </row>
    <row r="16" spans="3:14">
      <c r="C16" t="s">
        <v>17</v>
      </c>
      <c r="I16" s="11"/>
      <c r="J16" s="12"/>
      <c r="K16" s="13">
        <f>SUM(K5:K14)</f>
        <v>5002.5</v>
      </c>
      <c r="L16" s="13">
        <f>SUM(L5:L14)</f>
        <v>165</v>
      </c>
      <c r="M16" s="13">
        <f>SUM(M5:M14)</f>
        <v>1.0952209276581635</v>
      </c>
      <c r="N16" s="14">
        <f>SUM(N5:N14)</f>
        <v>0.27474653155091333</v>
      </c>
    </row>
    <row r="17" spans="3:3">
      <c r="C17" t="s">
        <v>67</v>
      </c>
    </row>
    <row r="33" spans="3:9">
      <c r="C33" t="s">
        <v>18</v>
      </c>
    </row>
    <row r="35" spans="3:9" ht="24">
      <c r="C35" s="22" t="s">
        <v>58</v>
      </c>
    </row>
    <row r="36" spans="3:9">
      <c r="C36" t="s">
        <v>59</v>
      </c>
    </row>
    <row r="38" spans="3:9">
      <c r="C38" t="s">
        <v>60</v>
      </c>
    </row>
    <row r="40" spans="3:9">
      <c r="C40" s="3"/>
      <c r="D40" s="3"/>
      <c r="E40" s="3"/>
      <c r="F40" t="s">
        <v>53</v>
      </c>
      <c r="G40" t="s">
        <v>54</v>
      </c>
      <c r="H40" t="s">
        <v>55</v>
      </c>
      <c r="I40" t="s">
        <v>52</v>
      </c>
    </row>
    <row r="41" spans="3:9">
      <c r="C41" s="4"/>
      <c r="D41" s="4"/>
      <c r="E41" s="4"/>
      <c r="F41">
        <v>6.5168378840394423</v>
      </c>
      <c r="G41">
        <v>170.98297490707662</v>
      </c>
      <c r="H41">
        <v>-13.483118759521606</v>
      </c>
      <c r="I41">
        <v>737.50000018157573</v>
      </c>
    </row>
    <row r="42" spans="3:9">
      <c r="C42" s="4"/>
      <c r="D42" s="4"/>
      <c r="E42" s="4"/>
      <c r="F42">
        <v>0</v>
      </c>
      <c r="G42">
        <v>0</v>
      </c>
      <c r="H42">
        <v>0</v>
      </c>
    </row>
    <row r="43" spans="3:9">
      <c r="C43" s="4"/>
      <c r="D43" s="4" t="s">
        <v>47</v>
      </c>
      <c r="E43" s="4" t="s">
        <v>48</v>
      </c>
    </row>
    <row r="44" spans="3:9">
      <c r="C44" s="4" t="s">
        <v>56</v>
      </c>
      <c r="D44" s="4" t="s">
        <v>57</v>
      </c>
      <c r="E44" s="4" t="s">
        <v>0</v>
      </c>
      <c r="F44" t="s">
        <v>50</v>
      </c>
      <c r="G44" t="s">
        <v>51</v>
      </c>
    </row>
    <row r="45" spans="3:9">
      <c r="C45" s="4">
        <v>1</v>
      </c>
      <c r="D45" s="4">
        <v>0</v>
      </c>
      <c r="E45" s="4">
        <v>165</v>
      </c>
      <c r="F45">
        <v>157.49985614755502</v>
      </c>
      <c r="G45">
        <v>7.5001438524449782</v>
      </c>
    </row>
    <row r="46" spans="3:9">
      <c r="C46" s="4">
        <v>0</v>
      </c>
      <c r="D46" s="4">
        <v>1</v>
      </c>
      <c r="E46" s="4">
        <v>160</v>
      </c>
      <c r="F46">
        <v>177.499812791116</v>
      </c>
      <c r="G46">
        <v>-17.499812791116057</v>
      </c>
    </row>
    <row r="47" spans="3:9">
      <c r="C47" s="4">
        <v>0</v>
      </c>
      <c r="D47" s="4">
        <v>1</v>
      </c>
      <c r="E47" s="4">
        <v>175</v>
      </c>
      <c r="F47">
        <v>177.49981279111606</v>
      </c>
      <c r="G47">
        <v>-2.4998127911160566</v>
      </c>
    </row>
    <row r="48" spans="3:9">
      <c r="C48" s="4">
        <v>0</v>
      </c>
      <c r="D48" s="4">
        <v>1</v>
      </c>
      <c r="E48" s="4">
        <v>180</v>
      </c>
      <c r="F48">
        <v>177.49981279111606</v>
      </c>
      <c r="G48">
        <v>2.5001872088839434</v>
      </c>
    </row>
    <row r="49" spans="3:7">
      <c r="C49" s="4">
        <v>1</v>
      </c>
      <c r="D49" s="4">
        <v>0</v>
      </c>
      <c r="E49" s="4">
        <v>150</v>
      </c>
      <c r="F49">
        <v>157.49985614755502</v>
      </c>
      <c r="G49">
        <v>-7.4998561475550218</v>
      </c>
    </row>
    <row r="50" spans="3:7">
      <c r="C50" s="4">
        <v>0</v>
      </c>
      <c r="D50" s="4">
        <v>1</v>
      </c>
      <c r="E50" s="4">
        <v>195</v>
      </c>
      <c r="F50">
        <v>177.49981279111606</v>
      </c>
      <c r="G50">
        <v>17.500187208883943</v>
      </c>
    </row>
    <row r="51" spans="3:7">
      <c r="C51" s="1"/>
    </row>
    <row r="52" spans="3:7">
      <c r="C52" t="s">
        <v>64</v>
      </c>
    </row>
    <row r="53" spans="3:7">
      <c r="C53" t="s">
        <v>61</v>
      </c>
    </row>
    <row r="54" spans="3:7">
      <c r="C54" t="s">
        <v>62</v>
      </c>
    </row>
    <row r="55" spans="3:7">
      <c r="C55" t="s">
        <v>63</v>
      </c>
    </row>
    <row r="56" spans="3:7">
      <c r="C56" t="s">
        <v>65</v>
      </c>
    </row>
    <row r="57" spans="3:7">
      <c r="C57" t="s">
        <v>66</v>
      </c>
    </row>
  </sheetData>
  <mergeCells count="1">
    <mergeCell ref="I3:N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B0907-D9D4-3144-8339-FBBC1C87748C}">
  <dimension ref="A3:U138"/>
  <sheetViews>
    <sheetView showGridLines="0" zoomScale="125" zoomScaleNormal="252" workbookViewId="0">
      <selection activeCell="C24" sqref="C24"/>
    </sheetView>
  </sheetViews>
  <sheetFormatPr baseColWidth="10" defaultColWidth="8.83203125" defaultRowHeight="15"/>
  <cols>
    <col min="3" max="3" width="25.1640625" bestFit="1" customWidth="1"/>
    <col min="4" max="5" width="8.83203125" style="1"/>
    <col min="6" max="6" width="12" bestFit="1" customWidth="1"/>
    <col min="9" max="9" width="6.6640625" customWidth="1"/>
    <col min="10" max="10" width="8.83203125" style="1"/>
    <col min="11" max="12" width="11.6640625" style="1" customWidth="1"/>
    <col min="13" max="13" width="11.83203125" style="1" customWidth="1"/>
    <col min="14" max="14" width="11.5" customWidth="1"/>
  </cols>
  <sheetData>
    <row r="3" spans="4:14">
      <c r="I3" s="15" t="s">
        <v>16</v>
      </c>
      <c r="J3" s="16"/>
      <c r="K3" s="16"/>
      <c r="L3" s="16"/>
      <c r="M3" s="16"/>
      <c r="N3" s="17"/>
    </row>
    <row r="4" spans="4:14">
      <c r="D4" s="3" t="s">
        <v>0</v>
      </c>
      <c r="E4" s="3" t="s">
        <v>1</v>
      </c>
      <c r="F4" s="3" t="s">
        <v>4</v>
      </c>
      <c r="G4" s="2"/>
      <c r="I4" s="5"/>
      <c r="J4" s="3" t="s">
        <v>15</v>
      </c>
      <c r="K4" s="2" t="s">
        <v>7</v>
      </c>
      <c r="L4" s="2" t="s">
        <v>8</v>
      </c>
      <c r="M4" s="2" t="s">
        <v>9</v>
      </c>
      <c r="N4" s="6" t="s">
        <v>13</v>
      </c>
    </row>
    <row r="5" spans="4:14">
      <c r="D5" s="4">
        <v>165</v>
      </c>
      <c r="E5" s="4" t="s">
        <v>3</v>
      </c>
      <c r="F5" s="4" t="s">
        <v>5</v>
      </c>
      <c r="I5" s="7" t="s">
        <v>10</v>
      </c>
      <c r="J5" s="8">
        <v>163.49999984822099</v>
      </c>
      <c r="K5" s="8">
        <f>(D5-J$5)^2</f>
        <v>2.2500004553370392</v>
      </c>
      <c r="L5" s="8">
        <f>ABS(D5-J$6)</f>
        <v>1.8391884288824087</v>
      </c>
      <c r="M5" s="8">
        <f>ABS((D5-J$7)/D5)</f>
        <v>3.0303030144393929E-2</v>
      </c>
      <c r="N5" s="9">
        <f>((D5-J$8)/D5)^2</f>
        <v>3.3696902572297291E-3</v>
      </c>
    </row>
    <row r="6" spans="4:14">
      <c r="D6" s="4">
        <v>160</v>
      </c>
      <c r="E6" s="4" t="s">
        <v>2</v>
      </c>
      <c r="F6" s="4" t="s">
        <v>6</v>
      </c>
      <c r="I6" s="7" t="s">
        <v>11</v>
      </c>
      <c r="J6" s="8">
        <v>163.16081157111759</v>
      </c>
      <c r="K6" s="8">
        <f t="shared" ref="K6:K14" si="0">(D6-J$5)^2</f>
        <v>12.249998937546986</v>
      </c>
      <c r="L6" s="8">
        <f t="shared" ref="L6:L14" si="1">ABS(D6-J$6)</f>
        <v>3.1608115711175913</v>
      </c>
      <c r="M6" s="8">
        <f t="shared" ref="M6:M14" si="2">ABS((D6-J$7)/D6)</f>
        <v>1.6359376076025002E-10</v>
      </c>
      <c r="N6" s="9">
        <f t="shared" ref="N6:N14" si="3">((D6-J$8)/D6)^2</f>
        <v>8.1870751749423714E-4</v>
      </c>
    </row>
    <row r="7" spans="4:14">
      <c r="D7" s="4">
        <v>175</v>
      </c>
      <c r="E7" s="4" t="s">
        <v>2</v>
      </c>
      <c r="F7" s="4" t="s">
        <v>6</v>
      </c>
      <c r="I7" s="7" t="s">
        <v>12</v>
      </c>
      <c r="J7" s="8">
        <f>160.000000026175</f>
        <v>160.000000026175</v>
      </c>
      <c r="K7" s="8">
        <f t="shared" si="0"/>
        <v>132.25000349091715</v>
      </c>
      <c r="L7" s="8">
        <f t="shared" si="1"/>
        <v>11.839188428882409</v>
      </c>
      <c r="M7" s="8">
        <f t="shared" si="2"/>
        <v>8.5714285564714277E-2</v>
      </c>
      <c r="N7" s="9">
        <f t="shared" si="3"/>
        <v>1.251597148942149E-2</v>
      </c>
    </row>
    <row r="8" spans="4:14">
      <c r="D8" s="4">
        <v>180</v>
      </c>
      <c r="E8" s="4" t="s">
        <v>2</v>
      </c>
      <c r="F8" s="4" t="s">
        <v>6</v>
      </c>
      <c r="I8" s="7" t="s">
        <v>14</v>
      </c>
      <c r="J8" s="8">
        <v>155.42190951947731</v>
      </c>
      <c r="K8" s="8">
        <f>(D8-J$5)^2</f>
        <v>272.25000500870721</v>
      </c>
      <c r="L8" s="8">
        <f t="shared" si="1"/>
        <v>16.839188428882409</v>
      </c>
      <c r="M8" s="8">
        <f t="shared" si="2"/>
        <v>0.11111111096569444</v>
      </c>
      <c r="N8" s="9">
        <f t="shared" si="3"/>
        <v>1.8644522582369136E-2</v>
      </c>
    </row>
    <row r="9" spans="4:14">
      <c r="D9" s="4">
        <v>155</v>
      </c>
      <c r="E9" s="4" t="s">
        <v>3</v>
      </c>
      <c r="F9" s="4" t="s">
        <v>6</v>
      </c>
      <c r="I9" s="5"/>
      <c r="J9" s="4"/>
      <c r="K9" s="8">
        <f t="shared" si="0"/>
        <v>72.249997419756937</v>
      </c>
      <c r="L9" s="8">
        <f t="shared" si="1"/>
        <v>8.1608115711175913</v>
      </c>
      <c r="M9" s="8">
        <f t="shared" si="2"/>
        <v>3.2258064685000011E-2</v>
      </c>
      <c r="N9" s="9">
        <f t="shared" si="3"/>
        <v>7.409267122812692E-6</v>
      </c>
    </row>
    <row r="10" spans="4:14">
      <c r="D10" s="4">
        <v>150</v>
      </c>
      <c r="E10" s="4" t="s">
        <v>3</v>
      </c>
      <c r="F10" s="4" t="s">
        <v>5</v>
      </c>
      <c r="I10" s="5"/>
      <c r="J10" s="4"/>
      <c r="K10" s="8">
        <f t="shared" si="0"/>
        <v>182.24999590196688</v>
      </c>
      <c r="L10" s="8">
        <f t="shared" si="1"/>
        <v>13.160811571117591</v>
      </c>
      <c r="M10" s="8">
        <f t="shared" si="2"/>
        <v>6.6666666841166677E-2</v>
      </c>
      <c r="N10" s="9">
        <f t="shared" si="3"/>
        <v>1.3065379038843857E-3</v>
      </c>
    </row>
    <row r="11" spans="4:14">
      <c r="D11" s="4">
        <v>110</v>
      </c>
      <c r="E11" s="4" t="s">
        <v>2</v>
      </c>
      <c r="F11" s="4" t="s">
        <v>5</v>
      </c>
      <c r="I11" s="5"/>
      <c r="J11" s="4"/>
      <c r="K11" s="8">
        <f t="shared" si="0"/>
        <v>2862.2499837596465</v>
      </c>
      <c r="L11" s="8">
        <f t="shared" si="1"/>
        <v>53.160811571117591</v>
      </c>
      <c r="M11" s="8">
        <f t="shared" si="2"/>
        <v>0.45454545478340913</v>
      </c>
      <c r="N11" s="9">
        <f t="shared" si="3"/>
        <v>0.17050825325583335</v>
      </c>
    </row>
    <row r="12" spans="4:14">
      <c r="D12" s="4">
        <v>195</v>
      </c>
      <c r="E12" s="4" t="s">
        <v>2</v>
      </c>
      <c r="F12" s="4" t="s">
        <v>6</v>
      </c>
      <c r="I12" s="5"/>
      <c r="J12" s="4"/>
      <c r="K12" s="8">
        <f t="shared" si="0"/>
        <v>992.25000956207737</v>
      </c>
      <c r="L12" s="8">
        <f t="shared" si="1"/>
        <v>31.839188428882409</v>
      </c>
      <c r="M12" s="8">
        <f t="shared" si="2"/>
        <v>0.17948717935294872</v>
      </c>
      <c r="N12" s="9">
        <f t="shared" si="3"/>
        <v>4.1194615281642095E-2</v>
      </c>
    </row>
    <row r="13" spans="4:14">
      <c r="D13" s="4">
        <v>160</v>
      </c>
      <c r="E13" s="4" t="s">
        <v>3</v>
      </c>
      <c r="F13" s="4" t="s">
        <v>6</v>
      </c>
      <c r="I13" s="5"/>
      <c r="J13" s="4"/>
      <c r="K13" s="8">
        <f t="shared" si="0"/>
        <v>12.249998937546986</v>
      </c>
      <c r="L13" s="8">
        <f t="shared" si="1"/>
        <v>3.1608115711175913</v>
      </c>
      <c r="M13" s="8">
        <f t="shared" si="2"/>
        <v>1.6359376076025002E-10</v>
      </c>
      <c r="N13" s="9">
        <f t="shared" si="3"/>
        <v>8.1870751749423714E-4</v>
      </c>
    </row>
    <row r="14" spans="4:14">
      <c r="D14" s="4">
        <v>185</v>
      </c>
      <c r="E14" s="4" t="s">
        <v>2</v>
      </c>
      <c r="F14" s="4" t="s">
        <v>5</v>
      </c>
      <c r="I14" s="5"/>
      <c r="J14" s="4"/>
      <c r="K14" s="8">
        <f t="shared" si="0"/>
        <v>462.25000652649726</v>
      </c>
      <c r="L14" s="8">
        <f t="shared" si="1"/>
        <v>21.839188428882409</v>
      </c>
      <c r="M14" s="8">
        <f t="shared" si="2"/>
        <v>0.13513513499364863</v>
      </c>
      <c r="N14" s="9">
        <f t="shared" si="3"/>
        <v>2.5562116478421829E-2</v>
      </c>
    </row>
    <row r="15" spans="4:14">
      <c r="I15" s="5"/>
      <c r="J15" s="4"/>
      <c r="K15" s="8"/>
      <c r="L15" s="8"/>
      <c r="M15" s="8"/>
      <c r="N15" s="10"/>
    </row>
    <row r="16" spans="4:14">
      <c r="I16" s="11"/>
      <c r="J16" s="12"/>
      <c r="K16" s="13">
        <f>SUM(K5:K14)</f>
        <v>5002.5000000000009</v>
      </c>
      <c r="L16" s="13">
        <f>SUM(L5:L14)</f>
        <v>165</v>
      </c>
      <c r="M16" s="13">
        <f>SUM(M5:M14)</f>
        <v>1.0952209276581635</v>
      </c>
      <c r="N16" s="14">
        <f>SUM(N5:N14)</f>
        <v>0.27474653155091333</v>
      </c>
    </row>
    <row r="19" spans="3:14">
      <c r="C19" t="s">
        <v>17</v>
      </c>
    </row>
    <row r="20" spans="3:14">
      <c r="C20" t="s">
        <v>18</v>
      </c>
    </row>
    <row r="29" spans="3:14">
      <c r="M29" t="s">
        <v>19</v>
      </c>
    </row>
    <row r="30" spans="3:14" ht="16" thickBot="1">
      <c r="M30"/>
    </row>
    <row r="31" spans="3:14">
      <c r="M31" s="21" t="s">
        <v>20</v>
      </c>
      <c r="N31" s="21"/>
    </row>
    <row r="32" spans="3:14">
      <c r="F32" s="3" t="s">
        <v>0</v>
      </c>
      <c r="G32" s="3" t="s">
        <v>1</v>
      </c>
      <c r="M32" s="18" t="s">
        <v>21</v>
      </c>
      <c r="N32" s="18">
        <v>0.24999999999999964</v>
      </c>
    </row>
    <row r="33" spans="3:21">
      <c r="F33" s="4">
        <v>165</v>
      </c>
      <c r="G33" s="4">
        <v>0</v>
      </c>
      <c r="H33">
        <v>0</v>
      </c>
      <c r="M33" s="18" t="s">
        <v>22</v>
      </c>
      <c r="N33" s="18">
        <v>6.249999999999982E-2</v>
      </c>
    </row>
    <row r="34" spans="3:21">
      <c r="F34" s="4">
        <v>160</v>
      </c>
      <c r="G34" s="4">
        <v>1</v>
      </c>
      <c r="H34">
        <v>0</v>
      </c>
      <c r="M34" s="18" t="s">
        <v>23</v>
      </c>
      <c r="N34" s="18">
        <v>-7.1428571428571633E-2</v>
      </c>
    </row>
    <row r="35" spans="3:21">
      <c r="F35" s="4">
        <v>175</v>
      </c>
      <c r="G35" s="4">
        <v>1</v>
      </c>
      <c r="H35">
        <v>0</v>
      </c>
      <c r="M35" s="18" t="s">
        <v>24</v>
      </c>
      <c r="N35" s="18">
        <v>25.877458475338283</v>
      </c>
    </row>
    <row r="36" spans="3:21" ht="16" thickBot="1">
      <c r="F36" s="4">
        <v>180</v>
      </c>
      <c r="G36" s="4">
        <v>1</v>
      </c>
      <c r="H36">
        <v>0</v>
      </c>
      <c r="M36" s="19" t="s">
        <v>25</v>
      </c>
      <c r="N36" s="19">
        <v>9</v>
      </c>
    </row>
    <row r="37" spans="3:21">
      <c r="F37" s="4">
        <v>155</v>
      </c>
      <c r="G37" s="4">
        <v>0</v>
      </c>
      <c r="H37">
        <v>0</v>
      </c>
      <c r="M37"/>
    </row>
    <row r="38" spans="3:21" ht="16" thickBot="1">
      <c r="F38" s="4">
        <v>150</v>
      </c>
      <c r="G38" s="4">
        <v>0</v>
      </c>
      <c r="H38">
        <v>0</v>
      </c>
      <c r="M38" t="s">
        <v>26</v>
      </c>
    </row>
    <row r="39" spans="3:21">
      <c r="F39" s="4">
        <v>110</v>
      </c>
      <c r="G39" s="4">
        <v>1</v>
      </c>
      <c r="H39">
        <v>0</v>
      </c>
      <c r="M39" s="20"/>
      <c r="N39" s="20" t="s">
        <v>31</v>
      </c>
      <c r="O39" s="20" t="s">
        <v>32</v>
      </c>
      <c r="P39" s="20" t="s">
        <v>33</v>
      </c>
      <c r="Q39" s="20" t="s">
        <v>3</v>
      </c>
      <c r="R39" s="20" t="s">
        <v>34</v>
      </c>
    </row>
    <row r="40" spans="3:21">
      <c r="F40" s="4">
        <v>195</v>
      </c>
      <c r="G40" s="4">
        <v>1</v>
      </c>
      <c r="H40">
        <v>0</v>
      </c>
      <c r="M40" s="18" t="s">
        <v>27</v>
      </c>
      <c r="N40" s="18">
        <v>1</v>
      </c>
      <c r="O40" s="18">
        <v>312.49999999999909</v>
      </c>
      <c r="P40" s="18">
        <v>312.49999999999909</v>
      </c>
      <c r="Q40" s="18">
        <v>0.46666666666666523</v>
      </c>
      <c r="R40" s="18">
        <v>0.51648955230122684</v>
      </c>
    </row>
    <row r="41" spans="3:21">
      <c r="F41" s="4">
        <v>160</v>
      </c>
      <c r="G41" s="4">
        <v>0</v>
      </c>
      <c r="H41">
        <v>0</v>
      </c>
      <c r="M41" s="18" t="s">
        <v>28</v>
      </c>
      <c r="N41" s="18">
        <v>7</v>
      </c>
      <c r="O41" s="18">
        <v>4687.5000000000009</v>
      </c>
      <c r="P41" s="18">
        <v>669.64285714285722</v>
      </c>
      <c r="Q41" s="18"/>
      <c r="R41" s="18"/>
    </row>
    <row r="42" spans="3:21" ht="16" thickBot="1">
      <c r="F42" s="4">
        <v>185</v>
      </c>
      <c r="G42" s="4">
        <v>1</v>
      </c>
      <c r="H42">
        <v>0</v>
      </c>
      <c r="M42" s="19" t="s">
        <v>29</v>
      </c>
      <c r="N42" s="19">
        <v>8</v>
      </c>
      <c r="O42" s="19">
        <v>5000</v>
      </c>
      <c r="P42" s="19"/>
      <c r="Q42" s="19"/>
      <c r="R42" s="19"/>
    </row>
    <row r="43" spans="3:21" ht="16" thickBot="1">
      <c r="M43"/>
    </row>
    <row r="44" spans="3:21">
      <c r="C44" t="s">
        <v>19</v>
      </c>
      <c r="D44"/>
      <c r="E44"/>
      <c r="J44"/>
      <c r="K44"/>
      <c r="M44" s="20"/>
      <c r="N44" s="20" t="s">
        <v>35</v>
      </c>
      <c r="O44" s="20" t="s">
        <v>24</v>
      </c>
      <c r="P44" s="20" t="s">
        <v>36</v>
      </c>
      <c r="Q44" s="20" t="s">
        <v>37</v>
      </c>
      <c r="R44" s="20" t="s">
        <v>38</v>
      </c>
      <c r="S44" s="20" t="s">
        <v>39</v>
      </c>
      <c r="T44" s="20" t="s">
        <v>40</v>
      </c>
      <c r="U44" s="20" t="s">
        <v>41</v>
      </c>
    </row>
    <row r="45" spans="3:21" ht="16" thickBot="1">
      <c r="D45"/>
      <c r="E45"/>
      <c r="J45"/>
      <c r="K45"/>
      <c r="M45" s="18" t="s">
        <v>30</v>
      </c>
      <c r="N45" s="18">
        <v>155</v>
      </c>
      <c r="O45" s="18">
        <v>14.940357616679922</v>
      </c>
      <c r="P45" s="18">
        <v>10.374584329022536</v>
      </c>
      <c r="Q45" s="18">
        <v>1.6779996651412695E-5</v>
      </c>
      <c r="R45" s="18">
        <v>119.67166805212968</v>
      </c>
      <c r="S45" s="18">
        <v>190.32833194787031</v>
      </c>
      <c r="T45" s="18">
        <v>119.67166805212968</v>
      </c>
      <c r="U45" s="18">
        <v>190.32833194787031</v>
      </c>
    </row>
    <row r="46" spans="3:21" ht="16" thickBot="1">
      <c r="C46" s="21" t="s">
        <v>20</v>
      </c>
      <c r="D46" s="21"/>
      <c r="E46"/>
      <c r="J46"/>
      <c r="K46"/>
      <c r="M46" s="19">
        <v>0</v>
      </c>
      <c r="N46" s="19">
        <v>12.5</v>
      </c>
      <c r="O46" s="19">
        <v>18.298126367784995</v>
      </c>
      <c r="P46" s="19">
        <v>0.68313005106397329</v>
      </c>
      <c r="Q46" s="19">
        <v>0.51648955230122628</v>
      </c>
      <c r="R46" s="19">
        <v>-30.768193367973801</v>
      </c>
      <c r="S46" s="19">
        <v>55.768193367973801</v>
      </c>
      <c r="T46" s="19">
        <v>-30.768193367973801</v>
      </c>
      <c r="U46" s="19">
        <v>55.768193367973801</v>
      </c>
    </row>
    <row r="47" spans="3:21">
      <c r="C47" s="18" t="s">
        <v>21</v>
      </c>
      <c r="D47" s="18">
        <v>0.17677669529663689</v>
      </c>
      <c r="E47"/>
      <c r="J47"/>
      <c r="K47"/>
      <c r="M47"/>
    </row>
    <row r="48" spans="3:21">
      <c r="C48" s="18" t="s">
        <v>22</v>
      </c>
      <c r="D48" s="18">
        <v>3.125E-2</v>
      </c>
      <c r="E48"/>
      <c r="J48"/>
      <c r="K48"/>
      <c r="M48"/>
    </row>
    <row r="49" spans="3:15">
      <c r="C49" s="18" t="s">
        <v>23</v>
      </c>
      <c r="D49" s="18">
        <v>-0.10714285714285714</v>
      </c>
      <c r="E49"/>
      <c r="J49"/>
      <c r="K49"/>
      <c r="M49"/>
    </row>
    <row r="50" spans="3:15">
      <c r="C50" s="18" t="s">
        <v>24</v>
      </c>
      <c r="D50" s="18">
        <v>26.305214040457564</v>
      </c>
      <c r="E50"/>
      <c r="J50"/>
      <c r="K50"/>
      <c r="M50" t="s">
        <v>42</v>
      </c>
    </row>
    <row r="51" spans="3:15" ht="16" thickBot="1">
      <c r="C51" s="19" t="s">
        <v>25</v>
      </c>
      <c r="D51" s="19">
        <v>9</v>
      </c>
      <c r="E51"/>
      <c r="J51"/>
      <c r="K51"/>
      <c r="M51"/>
    </row>
    <row r="52" spans="3:15">
      <c r="D52"/>
      <c r="E52"/>
      <c r="J52"/>
      <c r="K52"/>
      <c r="M52" s="20" t="s">
        <v>43</v>
      </c>
      <c r="N52" s="20" t="s">
        <v>44</v>
      </c>
      <c r="O52" s="20" t="s">
        <v>45</v>
      </c>
    </row>
    <row r="53" spans="3:15" ht="16" thickBot="1">
      <c r="C53" t="s">
        <v>26</v>
      </c>
      <c r="D53"/>
      <c r="E53"/>
      <c r="J53"/>
      <c r="K53"/>
      <c r="M53" s="18">
        <v>1</v>
      </c>
      <c r="N53" s="18">
        <v>167.5</v>
      </c>
      <c r="O53" s="18">
        <v>-7.5</v>
      </c>
    </row>
    <row r="54" spans="3:15">
      <c r="C54" s="20"/>
      <c r="D54" s="20" t="s">
        <v>31</v>
      </c>
      <c r="E54" s="20" t="s">
        <v>32</v>
      </c>
      <c r="F54" s="20" t="s">
        <v>33</v>
      </c>
      <c r="G54" s="20" t="s">
        <v>3</v>
      </c>
      <c r="H54" s="20" t="s">
        <v>34</v>
      </c>
      <c r="J54"/>
      <c r="K54"/>
      <c r="M54" s="18">
        <v>2</v>
      </c>
      <c r="N54" s="18">
        <v>167.5</v>
      </c>
      <c r="O54" s="18">
        <v>7.5</v>
      </c>
    </row>
    <row r="55" spans="3:15">
      <c r="C55" s="18" t="s">
        <v>27</v>
      </c>
      <c r="D55" s="18">
        <v>1</v>
      </c>
      <c r="E55" s="18">
        <v>156.25</v>
      </c>
      <c r="F55" s="18">
        <v>156.25</v>
      </c>
      <c r="G55" s="18">
        <v>0.22580645161290325</v>
      </c>
      <c r="H55" s="18">
        <v>0.64912037835990999</v>
      </c>
      <c r="J55"/>
      <c r="K55"/>
      <c r="M55" s="18">
        <v>3</v>
      </c>
      <c r="N55" s="18">
        <v>167.5</v>
      </c>
      <c r="O55" s="18">
        <v>12.5</v>
      </c>
    </row>
    <row r="56" spans="3:15">
      <c r="C56" s="18" t="s">
        <v>28</v>
      </c>
      <c r="D56" s="18">
        <v>7</v>
      </c>
      <c r="E56" s="18">
        <v>4843.75</v>
      </c>
      <c r="F56" s="18">
        <v>691.96428571428567</v>
      </c>
      <c r="G56" s="18"/>
      <c r="H56" s="18"/>
      <c r="J56"/>
      <c r="K56"/>
      <c r="M56" s="18">
        <v>4</v>
      </c>
      <c r="N56" s="18">
        <v>155</v>
      </c>
      <c r="O56" s="18">
        <v>0</v>
      </c>
    </row>
    <row r="57" spans="3:15" ht="16" thickBot="1">
      <c r="C57" s="19" t="s">
        <v>29</v>
      </c>
      <c r="D57" s="19">
        <v>8</v>
      </c>
      <c r="E57" s="19">
        <v>5000</v>
      </c>
      <c r="F57" s="19"/>
      <c r="G57" s="19"/>
      <c r="H57" s="19"/>
      <c r="J57"/>
      <c r="K57"/>
      <c r="M57" s="18">
        <v>5</v>
      </c>
      <c r="N57" s="18">
        <v>155</v>
      </c>
      <c r="O57" s="18">
        <v>-5</v>
      </c>
    </row>
    <row r="58" spans="3:15" ht="16" thickBot="1">
      <c r="D58"/>
      <c r="E58"/>
      <c r="J58"/>
      <c r="K58"/>
      <c r="M58" s="18">
        <v>6</v>
      </c>
      <c r="N58" s="18">
        <v>167.5</v>
      </c>
      <c r="O58" s="18">
        <v>-57.5</v>
      </c>
    </row>
    <row r="59" spans="3:15">
      <c r="C59" s="20"/>
      <c r="D59" s="20" t="s">
        <v>35</v>
      </c>
      <c r="E59" s="20" t="s">
        <v>24</v>
      </c>
      <c r="F59" s="20" t="s">
        <v>36</v>
      </c>
      <c r="G59" s="20" t="s">
        <v>37</v>
      </c>
      <c r="H59" s="20" t="s">
        <v>38</v>
      </c>
      <c r="I59" s="20" t="s">
        <v>39</v>
      </c>
      <c r="J59" s="20" t="s">
        <v>40</v>
      </c>
      <c r="K59" s="20" t="s">
        <v>41</v>
      </c>
      <c r="M59" s="18">
        <v>7</v>
      </c>
      <c r="N59" s="18">
        <v>167.5</v>
      </c>
      <c r="O59" s="18">
        <v>27.5</v>
      </c>
    </row>
    <row r="60" spans="3:15">
      <c r="C60" s="18" t="s">
        <v>30</v>
      </c>
      <c r="D60" s="18">
        <v>163.33333333333334</v>
      </c>
      <c r="E60" s="18">
        <v>8.7684046801525213</v>
      </c>
      <c r="F60" s="18">
        <v>18.627485761810465</v>
      </c>
      <c r="G60" s="18">
        <v>3.1893608422907117E-7</v>
      </c>
      <c r="H60" s="18">
        <v>142.599350978865</v>
      </c>
      <c r="I60" s="18">
        <v>184.06731568780168</v>
      </c>
      <c r="J60" s="18">
        <v>142.599350978865</v>
      </c>
      <c r="K60" s="18">
        <v>184.06731568780168</v>
      </c>
      <c r="M60" s="18">
        <v>8</v>
      </c>
      <c r="N60" s="18">
        <v>155</v>
      </c>
      <c r="O60" s="18">
        <v>5</v>
      </c>
    </row>
    <row r="61" spans="3:15" ht="16" thickBot="1">
      <c r="C61" s="19">
        <v>0</v>
      </c>
      <c r="D61" s="19">
        <v>0</v>
      </c>
      <c r="E61" s="19">
        <v>0</v>
      </c>
      <c r="F61" s="19">
        <v>65535</v>
      </c>
      <c r="G61" s="19" t="e">
        <v>#NUM!</v>
      </c>
      <c r="H61" s="19">
        <v>0</v>
      </c>
      <c r="I61" s="19">
        <v>0</v>
      </c>
      <c r="J61" s="19">
        <v>0</v>
      </c>
      <c r="K61" s="19">
        <v>0</v>
      </c>
      <c r="M61" s="19">
        <v>9</v>
      </c>
      <c r="N61" s="19">
        <v>167.5</v>
      </c>
      <c r="O61" s="19">
        <v>17.5</v>
      </c>
    </row>
    <row r="62" spans="3:15">
      <c r="D62"/>
      <c r="E62"/>
      <c r="J62"/>
      <c r="K62"/>
    </row>
    <row r="63" spans="3:15">
      <c r="D63"/>
      <c r="E63"/>
      <c r="J63"/>
      <c r="K63"/>
    </row>
    <row r="64" spans="3:15">
      <c r="D64"/>
      <c r="E64"/>
      <c r="J64"/>
      <c r="K64"/>
    </row>
    <row r="65" spans="3:11">
      <c r="C65" t="s">
        <v>42</v>
      </c>
      <c r="D65"/>
      <c r="E65"/>
      <c r="J65"/>
      <c r="K65"/>
    </row>
    <row r="66" spans="3:11" ht="16" thickBot="1">
      <c r="D66"/>
      <c r="E66"/>
      <c r="J66"/>
      <c r="K66"/>
    </row>
    <row r="67" spans="3:11">
      <c r="C67" s="20" t="s">
        <v>43</v>
      </c>
      <c r="D67" s="20" t="s">
        <v>44</v>
      </c>
      <c r="E67" s="20" t="s">
        <v>45</v>
      </c>
      <c r="J67"/>
      <c r="K67"/>
    </row>
    <row r="68" spans="3:11">
      <c r="C68" s="18">
        <v>1</v>
      </c>
      <c r="D68" s="18">
        <v>163.33333333333334</v>
      </c>
      <c r="E68" s="18">
        <v>-3.3333333333333428</v>
      </c>
      <c r="J68"/>
      <c r="K68"/>
    </row>
    <row r="69" spans="3:11">
      <c r="C69" s="18">
        <v>2</v>
      </c>
      <c r="D69" s="18">
        <v>163.33333333333334</v>
      </c>
      <c r="E69" s="18">
        <v>11.666666666666657</v>
      </c>
      <c r="J69"/>
      <c r="K69"/>
    </row>
    <row r="70" spans="3:11">
      <c r="C70" s="18">
        <v>3</v>
      </c>
      <c r="D70" s="18">
        <v>163.33333333333334</v>
      </c>
      <c r="E70" s="18">
        <v>16.666666666666657</v>
      </c>
      <c r="J70"/>
      <c r="K70"/>
    </row>
    <row r="71" spans="3:11">
      <c r="C71" s="18">
        <v>4</v>
      </c>
      <c r="D71" s="18">
        <v>163.33333333333334</v>
      </c>
      <c r="E71" s="18">
        <v>-8.3333333333333428</v>
      </c>
      <c r="J71"/>
      <c r="K71"/>
    </row>
    <row r="72" spans="3:11">
      <c r="C72" s="18">
        <v>5</v>
      </c>
      <c r="D72" s="18">
        <v>163.33333333333334</v>
      </c>
      <c r="E72" s="18">
        <v>-13.333333333333343</v>
      </c>
      <c r="J72"/>
      <c r="K72"/>
    </row>
    <row r="73" spans="3:11">
      <c r="C73" s="18">
        <v>6</v>
      </c>
      <c r="D73" s="18">
        <v>163.33333333333334</v>
      </c>
      <c r="E73" s="18">
        <v>-53.333333333333343</v>
      </c>
      <c r="J73"/>
      <c r="K73"/>
    </row>
    <row r="74" spans="3:11">
      <c r="C74" s="18">
        <v>7</v>
      </c>
      <c r="D74" s="18">
        <v>163.33333333333334</v>
      </c>
      <c r="E74" s="18">
        <v>31.666666666666657</v>
      </c>
      <c r="J74"/>
      <c r="K74"/>
    </row>
    <row r="75" spans="3:11">
      <c r="C75" s="18">
        <v>8</v>
      </c>
      <c r="D75" s="18">
        <v>163.33333333333334</v>
      </c>
      <c r="E75" s="18">
        <v>-3.3333333333333428</v>
      </c>
      <c r="J75"/>
      <c r="K75"/>
    </row>
    <row r="76" spans="3:11" ht="16" thickBot="1">
      <c r="C76" s="19">
        <v>9</v>
      </c>
      <c r="D76" s="19">
        <v>163.33333333333334</v>
      </c>
      <c r="E76" s="19">
        <v>21.666666666666657</v>
      </c>
      <c r="J76"/>
      <c r="K76"/>
    </row>
    <row r="77" spans="3:11" ht="16" thickBot="1">
      <c r="C77" s="19">
        <v>9</v>
      </c>
      <c r="D77" s="19">
        <v>167.5</v>
      </c>
      <c r="E77" s="19">
        <v>17.5</v>
      </c>
      <c r="J77"/>
      <c r="K77"/>
    </row>
    <row r="82" spans="2:6">
      <c r="D82" s="1" t="s">
        <v>53</v>
      </c>
      <c r="E82" s="1" t="s">
        <v>49</v>
      </c>
      <c r="F82" t="s">
        <v>52</v>
      </c>
    </row>
    <row r="83" spans="2:6">
      <c r="D83" s="1">
        <v>100</v>
      </c>
      <c r="E83" s="1">
        <v>163.4999998633287</v>
      </c>
      <c r="F83">
        <f>SUMSQ(E87:E96)</f>
        <v>5002.5</v>
      </c>
    </row>
    <row r="85" spans="2:6">
      <c r="B85" t="s">
        <v>47</v>
      </c>
      <c r="C85" t="s">
        <v>48</v>
      </c>
    </row>
    <row r="86" spans="2:6">
      <c r="B86" t="s">
        <v>46</v>
      </c>
      <c r="C86" s="3" t="s">
        <v>0</v>
      </c>
      <c r="D86" s="1" t="s">
        <v>50</v>
      </c>
      <c r="E86" s="1" t="s">
        <v>51</v>
      </c>
    </row>
    <row r="87" spans="2:6">
      <c r="B87">
        <v>0</v>
      </c>
      <c r="C87" s="4">
        <v>165</v>
      </c>
      <c r="D87" s="1">
        <f>$D$83*B87+E83</f>
        <v>163.4999998633287</v>
      </c>
      <c r="E87" s="1">
        <f>C87-D87</f>
        <v>1.5000001366713036</v>
      </c>
    </row>
    <row r="88" spans="2:6">
      <c r="B88">
        <v>0</v>
      </c>
      <c r="C88" s="4">
        <v>160</v>
      </c>
      <c r="D88" s="1">
        <f>$D$83*B88+E83</f>
        <v>163.4999998633287</v>
      </c>
      <c r="E88" s="1">
        <f t="shared" ref="E88:E96" si="4">C88-D88</f>
        <v>-3.4999998633286964</v>
      </c>
    </row>
    <row r="89" spans="2:6">
      <c r="B89">
        <v>0</v>
      </c>
      <c r="C89" s="4">
        <v>175</v>
      </c>
      <c r="D89" s="1">
        <f>$D$83*B89+E83</f>
        <v>163.4999998633287</v>
      </c>
      <c r="E89" s="1">
        <f t="shared" si="4"/>
        <v>11.500000136671304</v>
      </c>
    </row>
    <row r="90" spans="2:6">
      <c r="B90">
        <v>0</v>
      </c>
      <c r="C90" s="4">
        <v>180</v>
      </c>
      <c r="D90" s="1">
        <f>$D$83*B90+E83</f>
        <v>163.4999998633287</v>
      </c>
      <c r="E90" s="1">
        <f t="shared" si="4"/>
        <v>16.500000136671304</v>
      </c>
    </row>
    <row r="91" spans="2:6">
      <c r="B91">
        <v>0</v>
      </c>
      <c r="C91" s="4">
        <v>155</v>
      </c>
      <c r="D91" s="1">
        <f>$D$83*B91+E83</f>
        <v>163.4999998633287</v>
      </c>
      <c r="E91" s="1">
        <f t="shared" si="4"/>
        <v>-8.4999998633286964</v>
      </c>
    </row>
    <row r="92" spans="2:6">
      <c r="B92">
        <v>0</v>
      </c>
      <c r="C92" s="4">
        <v>150</v>
      </c>
      <c r="D92" s="1">
        <f>$D$83*B92+E83</f>
        <v>163.4999998633287</v>
      </c>
      <c r="E92" s="1">
        <f t="shared" si="4"/>
        <v>-13.499999863328696</v>
      </c>
    </row>
    <row r="93" spans="2:6">
      <c r="B93">
        <v>0</v>
      </c>
      <c r="C93" s="4">
        <v>110</v>
      </c>
      <c r="D93" s="1">
        <f>$D$83*B93+E83</f>
        <v>163.4999998633287</v>
      </c>
      <c r="E93" s="1">
        <f t="shared" si="4"/>
        <v>-53.499999863328696</v>
      </c>
    </row>
    <row r="94" spans="2:6">
      <c r="B94">
        <v>0</v>
      </c>
      <c r="C94" s="4">
        <v>195</v>
      </c>
      <c r="D94" s="1">
        <f>$D$83*B94+E83</f>
        <v>163.4999998633287</v>
      </c>
      <c r="E94" s="1">
        <f t="shared" si="4"/>
        <v>31.500000136671304</v>
      </c>
    </row>
    <row r="95" spans="2:6">
      <c r="B95">
        <v>0</v>
      </c>
      <c r="C95" s="4">
        <v>160</v>
      </c>
      <c r="D95" s="1">
        <f>$D$83*B95+E83</f>
        <v>163.4999998633287</v>
      </c>
      <c r="E95" s="1">
        <f t="shared" si="4"/>
        <v>-3.4999998633286964</v>
      </c>
    </row>
    <row r="96" spans="2:6">
      <c r="B96">
        <v>0</v>
      </c>
      <c r="C96" s="4">
        <v>185</v>
      </c>
      <c r="D96" s="1">
        <f>$D$83*B96+E83</f>
        <v>163.4999998633287</v>
      </c>
      <c r="E96" s="1">
        <f t="shared" si="4"/>
        <v>21.500000136671304</v>
      </c>
    </row>
    <row r="104" spans="2:7">
      <c r="D104" s="1" t="s">
        <v>53</v>
      </c>
      <c r="E104" s="1" t="s">
        <v>54</v>
      </c>
      <c r="G104" t="s">
        <v>52</v>
      </c>
    </row>
    <row r="105" spans="2:7">
      <c r="D105" s="1">
        <v>10.000032523596198</v>
      </c>
      <c r="E105" s="1">
        <v>157.49998047419191</v>
      </c>
      <c r="G105">
        <f>SUMSQ(E109:E118)</f>
        <v>4762.5000000025384</v>
      </c>
    </row>
    <row r="107" spans="2:7">
      <c r="B107" t="s">
        <v>47</v>
      </c>
      <c r="C107" t="s">
        <v>48</v>
      </c>
    </row>
    <row r="108" spans="2:7">
      <c r="B108" t="s">
        <v>57</v>
      </c>
      <c r="C108" s="3" t="s">
        <v>0</v>
      </c>
      <c r="D108" s="1" t="s">
        <v>50</v>
      </c>
      <c r="E108" s="1" t="s">
        <v>51</v>
      </c>
    </row>
    <row r="109" spans="2:7">
      <c r="B109">
        <v>0</v>
      </c>
      <c r="C109" s="4">
        <v>165</v>
      </c>
      <c r="D109" s="1">
        <f>$D$105*B109+$E$105</f>
        <v>157.49998047419191</v>
      </c>
      <c r="E109" s="1">
        <f>C109-D109</f>
        <v>7.5000195258080851</v>
      </c>
    </row>
    <row r="110" spans="2:7">
      <c r="B110">
        <v>1</v>
      </c>
      <c r="C110" s="4">
        <v>160</v>
      </c>
      <c r="D110" s="1">
        <f>$D$105*B110+$E$105</f>
        <v>167.5000129977881</v>
      </c>
      <c r="E110" s="1">
        <f t="shared" ref="E110:E118" si="5">C110-D110</f>
        <v>-7.5000129977881045</v>
      </c>
    </row>
    <row r="111" spans="2:7">
      <c r="B111">
        <v>1</v>
      </c>
      <c r="C111" s="4">
        <v>175</v>
      </c>
      <c r="D111" s="1">
        <f>$D$105*B111+$E$105</f>
        <v>167.5000129977881</v>
      </c>
      <c r="E111" s="1">
        <f t="shared" si="5"/>
        <v>7.4999870022118955</v>
      </c>
    </row>
    <row r="112" spans="2:7">
      <c r="B112">
        <v>1</v>
      </c>
      <c r="C112" s="4">
        <v>180</v>
      </c>
      <c r="D112" s="1">
        <f t="shared" ref="D110:D118" si="6">$D$105*B112+$E$105</f>
        <v>167.5000129977881</v>
      </c>
      <c r="E112" s="1">
        <f t="shared" si="5"/>
        <v>12.499987002211896</v>
      </c>
    </row>
    <row r="113" spans="1:7">
      <c r="B113">
        <v>0</v>
      </c>
      <c r="C113" s="4">
        <v>155</v>
      </c>
      <c r="D113" s="1">
        <f t="shared" si="6"/>
        <v>157.49998047419191</v>
      </c>
      <c r="E113" s="1">
        <f t="shared" si="5"/>
        <v>-2.4999804741919149</v>
      </c>
    </row>
    <row r="114" spans="1:7">
      <c r="B114">
        <v>0</v>
      </c>
      <c r="C114" s="4">
        <v>150</v>
      </c>
      <c r="D114" s="1">
        <f t="shared" si="6"/>
        <v>157.49998047419191</v>
      </c>
      <c r="E114" s="1">
        <f t="shared" si="5"/>
        <v>-7.4999804741919149</v>
      </c>
    </row>
    <row r="115" spans="1:7">
      <c r="B115">
        <v>1</v>
      </c>
      <c r="C115" s="4">
        <v>110</v>
      </c>
      <c r="D115" s="1">
        <f t="shared" si="6"/>
        <v>167.5000129977881</v>
      </c>
      <c r="E115" s="1">
        <f t="shared" si="5"/>
        <v>-57.500012997788104</v>
      </c>
    </row>
    <row r="116" spans="1:7">
      <c r="B116">
        <v>1</v>
      </c>
      <c r="C116" s="4">
        <v>195</v>
      </c>
      <c r="D116" s="1">
        <f t="shared" si="6"/>
        <v>167.5000129977881</v>
      </c>
      <c r="E116" s="1">
        <f t="shared" si="5"/>
        <v>27.499987002211896</v>
      </c>
    </row>
    <row r="117" spans="1:7">
      <c r="B117">
        <v>0</v>
      </c>
      <c r="C117" s="4">
        <v>160</v>
      </c>
      <c r="D117" s="1">
        <f t="shared" si="6"/>
        <v>157.49998047419191</v>
      </c>
      <c r="E117" s="1">
        <f t="shared" si="5"/>
        <v>2.5000195258080851</v>
      </c>
    </row>
    <row r="118" spans="1:7">
      <c r="B118">
        <v>1</v>
      </c>
      <c r="C118" s="4">
        <v>185</v>
      </c>
      <c r="D118" s="1">
        <f t="shared" si="6"/>
        <v>167.5000129977881</v>
      </c>
      <c r="E118" s="1">
        <f t="shared" si="5"/>
        <v>17.499987002211896</v>
      </c>
    </row>
    <row r="124" spans="1:7">
      <c r="D124" s="1" t="s">
        <v>53</v>
      </c>
      <c r="E124" s="1" t="s">
        <v>54</v>
      </c>
      <c r="F124" t="s">
        <v>55</v>
      </c>
      <c r="G124" t="s">
        <v>52</v>
      </c>
    </row>
    <row r="125" spans="1:7">
      <c r="D125" s="1">
        <v>6.5168378840394423</v>
      </c>
      <c r="E125" s="1">
        <v>170.98297490707662</v>
      </c>
      <c r="F125">
        <v>-13.483118759521606</v>
      </c>
      <c r="G125">
        <f>SUMSQ(E129:E138)</f>
        <v>737.50000018157573</v>
      </c>
    </row>
    <row r="126" spans="1:7">
      <c r="D126" s="1">
        <v>0</v>
      </c>
      <c r="E126" s="1">
        <v>0</v>
      </c>
      <c r="F126">
        <v>0</v>
      </c>
    </row>
    <row r="127" spans="1:7">
      <c r="B127" t="s">
        <v>47</v>
      </c>
      <c r="C127" t="s">
        <v>48</v>
      </c>
    </row>
    <row r="128" spans="1:7">
      <c r="A128" t="s">
        <v>56</v>
      </c>
      <c r="B128" t="s">
        <v>57</v>
      </c>
      <c r="C128" s="3" t="s">
        <v>0</v>
      </c>
      <c r="D128" s="1" t="s">
        <v>50</v>
      </c>
      <c r="E128" s="1" t="s">
        <v>51</v>
      </c>
    </row>
    <row r="129" spans="1:5">
      <c r="A129">
        <v>1</v>
      </c>
      <c r="B129">
        <v>0</v>
      </c>
      <c r="C129" s="4">
        <v>165</v>
      </c>
      <c r="D129" s="1">
        <f>$D$125*B129+$F$125*A129 +$E$125</f>
        <v>157.49985614755502</v>
      </c>
      <c r="E129" s="1">
        <f>C129-D129</f>
        <v>7.5001438524449782</v>
      </c>
    </row>
    <row r="130" spans="1:5">
      <c r="A130">
        <v>0</v>
      </c>
      <c r="B130">
        <v>1</v>
      </c>
      <c r="C130" s="4">
        <v>160</v>
      </c>
      <c r="D130" s="1">
        <f>$D$125*B130+$F$125*A130 +$E$125</f>
        <v>177.49981279111606</v>
      </c>
      <c r="E130" s="1">
        <f t="shared" ref="E130:E138" si="7">C130-D130</f>
        <v>-17.499812791116057</v>
      </c>
    </row>
    <row r="131" spans="1:5">
      <c r="A131">
        <v>0</v>
      </c>
      <c r="B131">
        <v>1</v>
      </c>
      <c r="C131" s="4">
        <v>175</v>
      </c>
      <c r="D131" s="1">
        <f t="shared" ref="D130:D138" si="8">$D$125*B131+$F$125*A131 +$E$125</f>
        <v>177.49981279111606</v>
      </c>
      <c r="E131" s="1">
        <f t="shared" si="7"/>
        <v>-2.4998127911160566</v>
      </c>
    </row>
    <row r="132" spans="1:5">
      <c r="A132">
        <v>0</v>
      </c>
      <c r="B132">
        <v>1</v>
      </c>
      <c r="C132" s="4">
        <v>180</v>
      </c>
      <c r="D132" s="1">
        <f>$D$125*B132+$F$125*A132 +$E$125</f>
        <v>177.49981279111606</v>
      </c>
      <c r="E132" s="1">
        <f t="shared" si="7"/>
        <v>2.5001872088839434</v>
      </c>
    </row>
    <row r="133" spans="1:5">
      <c r="A133">
        <v>1</v>
      </c>
      <c r="B133">
        <v>0</v>
      </c>
      <c r="C133" s="4">
        <v>150</v>
      </c>
      <c r="D133" s="1">
        <f>$D$125*B133+$F$125*A133 +$E$125</f>
        <v>157.49985614755502</v>
      </c>
      <c r="E133" s="1">
        <f>C133-D133</f>
        <v>-7.4998561475550218</v>
      </c>
    </row>
    <row r="134" spans="1:5">
      <c r="A134">
        <v>0</v>
      </c>
      <c r="B134">
        <v>1</v>
      </c>
      <c r="C134" s="4">
        <v>195</v>
      </c>
      <c r="D134" s="1">
        <f>$D$125*B134+$F$125*A134 +$E$125</f>
        <v>177.49981279111606</v>
      </c>
      <c r="E134" s="1">
        <f>C134-D134</f>
        <v>17.500187208883943</v>
      </c>
    </row>
    <row r="135" spans="1:5">
      <c r="C135" s="4"/>
    </row>
    <row r="137" spans="1:5">
      <c r="C137" s="4"/>
    </row>
    <row r="138" spans="1:5">
      <c r="C138" s="4"/>
    </row>
  </sheetData>
  <mergeCells count="1">
    <mergeCell ref="I3:N3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Solution</vt:lpstr>
      <vt:lpstr>Working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Amir</dc:creator>
  <cp:lastModifiedBy>Microsoft Office User</cp:lastModifiedBy>
  <dcterms:created xsi:type="dcterms:W3CDTF">2020-08-17T20:34:26Z</dcterms:created>
  <dcterms:modified xsi:type="dcterms:W3CDTF">2020-08-22T18:01:46Z</dcterms:modified>
</cp:coreProperties>
</file>